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rvkomfin\Общие_папки\#Нормативно-правовые акты\#Муниципальные-правовые акты АНР\Проекты Постановлений\2025\Исполнение за 9 месяцев 2025\112-о\"/>
    </mc:Choice>
  </mc:AlternateContent>
  <xr:revisionPtr revIDLastSave="0" documentId="13_ncr:1_{62C02B6E-991B-44BE-91AF-C5152C0F5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мес 2025" sheetId="1" r:id="rId1"/>
  </sheets>
  <definedNames>
    <definedName name="_xlnm.Print_Area" localSheetId="0">'9 мес 2025'!$A$1:$G$39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G33" i="1" l="1"/>
  <c r="F33" i="1"/>
  <c r="G32" i="1"/>
  <c r="F32" i="1"/>
  <c r="G31" i="1"/>
  <c r="F31" i="1"/>
  <c r="G30" i="1"/>
  <c r="F30" i="1"/>
  <c r="G29" i="1"/>
  <c r="F29" i="1"/>
  <c r="E28" i="1"/>
  <c r="F28" i="1" s="1"/>
  <c r="D28" i="1"/>
  <c r="D27" i="1" s="1"/>
  <c r="C28" i="1"/>
  <c r="C27" i="1" s="1"/>
  <c r="G26" i="1"/>
  <c r="F26" i="1"/>
  <c r="G25" i="1"/>
  <c r="F25" i="1"/>
  <c r="G24" i="1"/>
  <c r="F24" i="1"/>
  <c r="G23" i="1"/>
  <c r="F23" i="1"/>
  <c r="G22" i="1"/>
  <c r="F22" i="1"/>
  <c r="G21" i="1"/>
  <c r="F21" i="1"/>
  <c r="E20" i="1"/>
  <c r="D20" i="1"/>
  <c r="C20" i="1"/>
  <c r="G18" i="1"/>
  <c r="F18" i="1"/>
  <c r="G17" i="1"/>
  <c r="F17" i="1"/>
  <c r="G16" i="1"/>
  <c r="F16" i="1"/>
  <c r="G15" i="1"/>
  <c r="F15" i="1"/>
  <c r="E14" i="1"/>
  <c r="D14" i="1"/>
  <c r="C14" i="1"/>
  <c r="G13" i="1"/>
  <c r="F13" i="1"/>
  <c r="G12" i="1"/>
  <c r="F12" i="1"/>
  <c r="G10" i="1"/>
  <c r="F10" i="1"/>
  <c r="E9" i="1"/>
  <c r="E5" i="1" s="1"/>
  <c r="D9" i="1"/>
  <c r="G9" i="1" s="1"/>
  <c r="C9" i="1"/>
  <c r="G8" i="1"/>
  <c r="F8" i="1"/>
  <c r="G7" i="1"/>
  <c r="G6" i="1"/>
  <c r="F6" i="1"/>
  <c r="F9" i="1" l="1"/>
  <c r="C5" i="1"/>
  <c r="C39" i="1" s="1"/>
  <c r="E4" i="1"/>
  <c r="G20" i="1"/>
  <c r="F20" i="1"/>
  <c r="G14" i="1"/>
  <c r="F14" i="1"/>
  <c r="D5" i="1"/>
  <c r="D39" i="1" s="1"/>
  <c r="F5" i="1"/>
  <c r="C4" i="1"/>
  <c r="G28" i="1"/>
  <c r="E27" i="1"/>
  <c r="F4" i="1" l="1"/>
  <c r="G5" i="1"/>
  <c r="D4" i="1"/>
  <c r="G4" i="1" s="1"/>
  <c r="G27" i="1"/>
  <c r="E39" i="1"/>
  <c r="F27" i="1"/>
  <c r="G39" i="1" l="1"/>
  <c r="F39" i="1"/>
</calcChain>
</file>

<file path=xl/sharedStrings.xml><?xml version="1.0" encoding="utf-8"?>
<sst xmlns="http://schemas.openxmlformats.org/spreadsheetml/2006/main" count="90" uniqueCount="78">
  <si>
    <t>Вид дохода</t>
  </si>
  <si>
    <t>Код дохода по классификации РФ</t>
  </si>
  <si>
    <t>Процент выполнения первоначального плана</t>
  </si>
  <si>
    <t>НАЛОГОВЫЕ И НЕНАЛОГОВЫЕ ДОХОДЫ</t>
  </si>
  <si>
    <t>000 1 00 00000 00 0000 000</t>
  </si>
  <si>
    <t xml:space="preserve"> НАЛОГОВЫЕ ДОХОДЫ</t>
  </si>
  <si>
    <t>Налог на доходы 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</si>
  <si>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</si>
  <si>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</si>
  <si>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</si>
  <si>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 xml:space="preserve">Туристический налог </t>
  </si>
  <si>
    <t>000 1 03 03000 01 0000 110</t>
  </si>
  <si>
    <t>Налоги на совокупный доход, в том числе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</si>
  <si>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</si>
  <si>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</si>
  <si>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</si>
  <si>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</si>
  <si>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</si>
  <si>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>-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</si>
  <si>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</si>
  <si>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</si>
  <si>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налогооблажения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</si>
  <si>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</si>
  <si>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</si>
  <si>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</si>
  <si>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</si>
  <si>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</si>
  <si>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Транспортный налог</t>
  </si>
  <si>
    <t>000 1 06 04000 02 0000 110</t>
  </si>
  <si>
    <t>Земельный налог</t>
  </si>
  <si>
    <t xml:space="preserve">000 1 06 06000 00 0000 110 </t>
  </si>
  <si>
    <t>Государственная пошлина</t>
  </si>
  <si>
    <t>000 1 08 00000 00 0000 000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</si>
  <si>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</si>
  <si>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</si>
  <si>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</si>
  <si>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</si>
  <si>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</si>
  <si>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</si>
  <si>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</si>
  <si>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</si>
  <si>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</si>
  <si>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</si>
  <si>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</si>
  <si>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</si>
  <si>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</si>
  <si>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</si>
  <si>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</si>
  <si>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</si>
  <si>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</si>
  <si>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ФЕДЕРАЦИИ, В ТОМ ЧИСЛЕ:</t>
  </si>
  <si>
    <t>000  2  02  00000  00  0000  000</t>
  </si>
  <si>
    <t>Дотации бюджетам бюджетной системы Российской Федерации</t>
  </si>
  <si>
    <t>000  2 02 10000 00 0000 150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</si>
  <si>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</si>
  <si>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</si>
  <si>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</si>
  <si>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</si>
  <si>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трансферты:</t>
  </si>
  <si>
    <t>000 2 02 40000 00 0000 150</t>
  </si>
  <si>
    <r>
      <rPr>
        <i/>
        <u/>
        <sz val="10"/>
        <rFont val="Times New Roman"/>
        <family val="1"/>
        <charset val="204"/>
      </rPr>
      <t>В том числе:</t>
    </r>
    <r>
      <rPr>
        <i/>
        <sz val="10"/>
        <rFont val="Times New Roman"/>
        <family val="1"/>
        <charset val="204"/>
      </rPr>
      <t xml:space="preserve">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  </r>
  </si>
  <si>
    <t xml:space="preserve">
000 2 02 40014 05 0000 150</t>
  </si>
  <si>
    <t>Безвозмездные поступления от негосударственных организаций</t>
  </si>
  <si>
    <t>000 2 04 00000 00 0000 000</t>
  </si>
  <si>
    <t>Прочие безвозмездные поступления</t>
  </si>
  <si>
    <t>000  2 07 00000 00 0000 000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</si>
  <si>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</si>
  <si>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000 2 08 00000 00 0000 000
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</si>
  <si>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</si>
  <si>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000 2 18 60010 05 0000 150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</si>
  <si>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</si>
  <si>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</si>
  <si>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ВСЕГО ДОХОДОВ</t>
  </si>
  <si>
    <t>Исполнено на 01.10.2025
 (тыс. руб.)</t>
  </si>
  <si>
    <t>Сведения об исполнении бюджета Нефтеюганского района за 9 месяцев  2025 года по доходам в разрезе видов доходов  в сравнении с плановыми значениями</t>
  </si>
  <si>
    <t>Первоначальный план на 2025 год по решению Думы Нефтеюганского района от 26.11.2024 № 1100
(тыс. руб.)</t>
  </si>
  <si>
    <t xml:space="preserve">Процент выполнения уточненного плана </t>
  </si>
  <si>
    <t>Уточненный план на 2025 год по решению Думы Нефтеюганского района от 26.11.2024 № 1100 (в ред. от 17.09.2025 № 1204)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</si>
</sst>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8"/>
      <name val="Arial Cy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5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165" fontId="9" fillId="0" borderId="2" xfId="3" applyNumberFormat="1" applyFont="1" applyBorder="1" applyAlignment="1">
      <alignment vertical="center" wrapText="1"/>
    </xf>
    <xf numFmtId="165" fontId="9" fillId="0" borderId="2" xfId="3" applyNumberFormat="1" applyFont="1" applyBorder="1" applyAlignment="1">
      <alignment horizontal="center" vertical="center" wrapText="1"/>
    </xf>
    <xf numFmtId="165" fontId="4" fillId="0" borderId="2" xfId="3" applyNumberFormat="1" applyFont="1" applyBorder="1" applyAlignment="1">
      <alignment vertical="center" wrapText="1"/>
    </xf>
    <xf numFmtId="165" fontId="4" fillId="0" borderId="2" xfId="3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9" fillId="0" borderId="2" xfId="3" applyNumberFormat="1" applyFont="1" applyBorder="1" applyAlignment="1">
      <alignment horizontal="left" vertical="center" wrapText="1"/>
    </xf>
    <xf numFmtId="165" fontId="9" fillId="0" borderId="2" xfId="3" applyNumberFormat="1" applyFont="1" applyBorder="1" applyAlignment="1">
      <alignment horizontal="justify" vertical="top" wrapText="1"/>
    </xf>
    <xf numFmtId="0" fontId="9" fillId="0" borderId="2" xfId="0" applyFont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5" fontId="9" fillId="0" borderId="2" xfId="0" applyNumberFormat="1" applyFont="1" applyBorder="1" applyAlignment="1">
      <alignment vertical="center" wrapText="1"/>
    </xf>
    <xf numFmtId="165" fontId="4" fillId="0" borderId="2" xfId="3" applyNumberFormat="1" applyFont="1" applyBorder="1" applyAlignment="1">
      <alignment horizontal="left" vertical="center" wrapText="1"/>
    </xf>
    <xf numFmtId="165" fontId="13" fillId="0" borderId="2" xfId="3" applyNumberFormat="1" applyFont="1" applyBorder="1" applyAlignment="1">
      <alignment horizontal="justify" vertical="center" wrapText="1"/>
    </xf>
    <xf numFmtId="165" fontId="13" fillId="0" borderId="2" xfId="3" applyNumberFormat="1" applyFont="1" applyBorder="1" applyAlignment="1">
      <alignment horizontal="center" vertical="center" wrapText="1"/>
    </xf>
    <xf numFmtId="165" fontId="9" fillId="0" borderId="2" xfId="3" applyNumberFormat="1" applyFont="1" applyBorder="1" applyAlignment="1">
      <alignment horizontal="justify" vertical="center" wrapText="1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4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1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4" fillId="0" borderId="0" xfId="0" applyNumberFormat="1" applyFont="1"/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52766690-77D0-4E99-986A-746AB8788EA2}"/>
    <cellStyle name="Обычный_Сокращенный анализ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BreakPreview" zoomScaleSheetLayoutView="100" workbookViewId="0">
      <pane xSplit="2" ySplit="3" topLeftCell="C4" activePane="bottomRight" state="frozen"/>
      <selection activeCell="F2" sqref="F2"/>
      <selection pane="topRight"/>
      <selection pane="bottomLeft"/>
      <selection pane="bottomRight" activeCell="D2" sqref="D1:D1048576"/>
    </sheetView>
  </sheetViews>
  <sheetFormatPr defaultColWidth="9.140625" defaultRowHeight="12.75" x14ac:dyDescent="0.2"/>
  <cols>
    <col min="1" max="1" width="28.85546875" style="1" customWidth="1"/>
    <col min="2" max="2" width="26.7109375" style="1" customWidth="1"/>
    <col min="3" max="3" width="19.85546875" style="42" customWidth="1"/>
    <col min="4" max="4" width="20.85546875" style="3" customWidth="1"/>
    <col min="5" max="5" width="16.85546875" style="42" customWidth="1"/>
    <col min="6" max="6" width="19.42578125" style="2" customWidth="1"/>
    <col min="7" max="7" width="17" style="2" customWidth="1"/>
    <col min="8" max="8" width="9.140625" style="1"/>
    <col min="9" max="9" width="51.42578125" style="1" customWidth="1"/>
    <col min="10" max="16384" width="9.140625" style="1"/>
  </cols>
  <sheetData>
    <row r="1" spans="1:7" s="3" customFormat="1" ht="33" customHeight="1" x14ac:dyDescent="0.2">
      <c r="A1" s="46" t="s">
        <v>74</v>
      </c>
      <c r="B1" s="46"/>
      <c r="C1" s="46"/>
      <c r="D1" s="46"/>
      <c r="E1" s="46"/>
      <c r="F1" s="46"/>
      <c r="G1" s="46"/>
    </row>
    <row r="2" spans="1:7" s="4" customFormat="1" ht="141.75" x14ac:dyDescent="0.25">
      <c r="A2" s="5" t="s">
        <v>0</v>
      </c>
      <c r="B2" s="5" t="s">
        <v>1</v>
      </c>
      <c r="C2" s="7" t="s">
        <v>75</v>
      </c>
      <c r="D2" s="45" t="s">
        <v>77</v>
      </c>
      <c r="E2" s="44" t="s">
        <v>73</v>
      </c>
      <c r="F2" s="6" t="s">
        <v>2</v>
      </c>
      <c r="G2" s="6" t="s">
        <v>76</v>
      </c>
    </row>
    <row r="3" spans="1:7" s="4" customFormat="1" ht="15.75" x14ac:dyDescent="0.25">
      <c r="A3" s="7">
        <v>1</v>
      </c>
      <c r="B3" s="7">
        <v>2</v>
      </c>
      <c r="C3" s="36">
        <v>3</v>
      </c>
      <c r="D3" s="7">
        <v>5</v>
      </c>
      <c r="E3" s="36">
        <v>6</v>
      </c>
      <c r="F3" s="8">
        <v>7</v>
      </c>
      <c r="G3" s="9">
        <v>9</v>
      </c>
    </row>
    <row r="4" spans="1:7" s="10" customFormat="1" ht="30" customHeight="1" x14ac:dyDescent="0.2">
      <c r="A4" s="11" t="s">
        <v>3</v>
      </c>
      <c r="B4" s="12" t="s">
        <v>4</v>
      </c>
      <c r="C4" s="37">
        <f>C5+C20</f>
        <v>2848159.6999999997</v>
      </c>
      <c r="D4" s="47">
        <f>D5+D20</f>
        <v>3896070.1922899997</v>
      </c>
      <c r="E4" s="37">
        <f>E5+E20</f>
        <v>3795411.21209</v>
      </c>
      <c r="F4" s="13">
        <f t="shared" ref="F4:F10" si="0">IF((E4/C4)&gt;200%,"Св 200",(E4/C4))</f>
        <v>1.3325837073286306</v>
      </c>
      <c r="G4" s="14">
        <f>IF((E4/D4)&gt;200%,"Св 200",(E4/D4))</f>
        <v>0.9741639715836754</v>
      </c>
    </row>
    <row r="5" spans="1:7" s="10" customFormat="1" ht="24" customHeight="1" x14ac:dyDescent="0.2">
      <c r="A5" s="11" t="s">
        <v>5</v>
      </c>
      <c r="B5" s="15"/>
      <c r="C5" s="37">
        <f>C6+C7+C9+C14+C18+C19+C8</f>
        <v>2385345.9</v>
      </c>
      <c r="D5" s="47">
        <f>D6+D7+D9+D14+D18+D19+D8</f>
        <v>2493990.4973999998</v>
      </c>
      <c r="E5" s="37">
        <f>E6+E7+E9+E14+E18+E19+E8</f>
        <v>1907683.2893299998</v>
      </c>
      <c r="F5" s="13">
        <f t="shared" si="0"/>
        <v>0.79975121819020034</v>
      </c>
      <c r="G5" s="14">
        <f t="shared" ref="G5:G39" si="1">IF((E5/D5)&gt;200%,"Св 200",(E5/D5))</f>
        <v>0.76491201202200698</v>
      </c>
    </row>
    <row r="6" spans="1:7" s="10" customFormat="1" ht="41.25" customHeight="1" x14ac:dyDescent="0.2">
      <c r="A6" s="16" t="s">
        <v>6</v>
      </c>
      <c r="B6" s="17" t="s">
        <v>7</v>
      </c>
      <c r="C6" s="37">
        <v>2134110.4</v>
      </c>
      <c r="D6" s="47">
        <v>2234110.4</v>
      </c>
      <c r="E6" s="39">
        <v>1670164.79189</v>
      </c>
      <c r="F6" s="13">
        <f t="shared" si="0"/>
        <v>0.78260468244285775</v>
      </c>
      <c r="G6" s="14">
        <f t="shared" si="1"/>
        <v>0.74757487001985223</v>
      </c>
    </row>
    <row r="7" spans="1:7" s="10" customFormat="1" ht="49.5" customHeight="1" x14ac:dyDescent="0.2">
      <c r="A7" s="16" t="s">
        <v>8</v>
      </c>
      <c r="B7" s="17" t="s">
        <v>9</v>
      </c>
      <c r="C7" s="37">
        <v>10547.4</v>
      </c>
      <c r="D7" s="47">
        <v>10547.4</v>
      </c>
      <c r="E7" s="37">
        <v>8001.3815000000004</v>
      </c>
      <c r="F7" s="13">
        <f t="shared" si="0"/>
        <v>0.75861174317841373</v>
      </c>
      <c r="G7" s="14">
        <f t="shared" si="1"/>
        <v>0.75861174317841373</v>
      </c>
    </row>
    <row r="8" spans="1:7" s="10" customFormat="1" ht="27.75" customHeight="1" x14ac:dyDescent="0.2">
      <c r="A8" s="16" t="s">
        <v>10</v>
      </c>
      <c r="B8" s="17" t="s">
        <v>11</v>
      </c>
      <c r="C8" s="37">
        <v>2000</v>
      </c>
      <c r="D8" s="47">
        <v>2000</v>
      </c>
      <c r="E8" s="37">
        <v>451.29500000000002</v>
      </c>
      <c r="F8" s="13">
        <f t="shared" si="0"/>
        <v>0.2256475</v>
      </c>
      <c r="G8" s="14">
        <f t="shared" si="1"/>
        <v>0.2256475</v>
      </c>
    </row>
    <row r="9" spans="1:7" s="10" customFormat="1" ht="34.5" customHeight="1" x14ac:dyDescent="0.2">
      <c r="A9" s="16" t="s">
        <v>12</v>
      </c>
      <c r="B9" s="17" t="s">
        <v>13</v>
      </c>
      <c r="C9" s="37">
        <f>C10+C11+C12+C13</f>
        <v>176232.8</v>
      </c>
      <c r="D9" s="47">
        <f t="shared" ref="D9:E9" si="2">D10+D11+D12+D13</f>
        <v>176428.70858999999</v>
      </c>
      <c r="E9" s="37">
        <f t="shared" si="2"/>
        <v>173134.00434000001</v>
      </c>
      <c r="F9" s="13">
        <f t="shared" si="0"/>
        <v>0.98241646469896649</v>
      </c>
      <c r="G9" s="14">
        <f t="shared" si="1"/>
        <v>0.98132557747358173</v>
      </c>
    </row>
    <row r="10" spans="1:7" s="3" customFormat="1" ht="38.25" x14ac:dyDescent="0.2">
      <c r="A10" s="18" t="s">
        <v>14</v>
      </c>
      <c r="B10" s="19" t="s">
        <v>15</v>
      </c>
      <c r="C10" s="38">
        <v>167947.8</v>
      </c>
      <c r="D10" s="48">
        <v>167947.8</v>
      </c>
      <c r="E10" s="40">
        <v>165854.19610999999</v>
      </c>
      <c r="F10" s="20">
        <f t="shared" si="0"/>
        <v>0.98753419878081161</v>
      </c>
      <c r="G10" s="21">
        <f>IF((E10/D10)&gt;200%,"Св 200",(E10/D10))</f>
        <v>0.98753419878081161</v>
      </c>
    </row>
    <row r="11" spans="1:7" s="3" customFormat="1" ht="42" customHeight="1" x14ac:dyDescent="0.2">
      <c r="A11" s="18" t="s">
        <v>16</v>
      </c>
      <c r="B11" s="19" t="s">
        <v>17</v>
      </c>
      <c r="C11" s="38">
        <v>0</v>
      </c>
      <c r="D11" s="48">
        <v>50</v>
      </c>
      <c r="E11" s="40">
        <v>63.46387</v>
      </c>
      <c r="F11" s="20" t="s">
        <v>18</v>
      </c>
      <c r="G11" s="21" t="s">
        <v>18</v>
      </c>
    </row>
    <row r="12" spans="1:7" s="3" customFormat="1" ht="25.5" x14ac:dyDescent="0.2">
      <c r="A12" s="18" t="s">
        <v>19</v>
      </c>
      <c r="B12" s="19" t="s">
        <v>20</v>
      </c>
      <c r="C12" s="38">
        <v>655</v>
      </c>
      <c r="D12" s="48">
        <v>800.90859</v>
      </c>
      <c r="E12" s="40">
        <v>808.90309000000002</v>
      </c>
      <c r="F12" s="20">
        <f t="shared" ref="F12:F18" si="3">IF((E12/C12)&gt;200%,"Св 200",(E12/C12))</f>
        <v>1.2349665496183206</v>
      </c>
      <c r="G12" s="21">
        <f t="shared" si="1"/>
        <v>1.0099817883087008</v>
      </c>
    </row>
    <row r="13" spans="1:7" s="3" customFormat="1" ht="38.25" x14ac:dyDescent="0.2">
      <c r="A13" s="18" t="s">
        <v>21</v>
      </c>
      <c r="B13" s="19" t="s">
        <v>22</v>
      </c>
      <c r="C13" s="38">
        <v>7630</v>
      </c>
      <c r="D13" s="48">
        <v>7630</v>
      </c>
      <c r="E13" s="40">
        <v>6407.4412700000003</v>
      </c>
      <c r="F13" s="20">
        <f t="shared" si="3"/>
        <v>0.83976949803407608</v>
      </c>
      <c r="G13" s="21">
        <f t="shared" si="1"/>
        <v>0.83976949803407608</v>
      </c>
    </row>
    <row r="14" spans="1:7" s="10" customFormat="1" ht="18.75" customHeight="1" x14ac:dyDescent="0.2">
      <c r="A14" s="16" t="s">
        <v>23</v>
      </c>
      <c r="B14" s="17" t="s">
        <v>24</v>
      </c>
      <c r="C14" s="37">
        <f>C15+C17+C16</f>
        <v>52093.7</v>
      </c>
      <c r="D14" s="47">
        <f>D15+D17+D16</f>
        <v>52093.7</v>
      </c>
      <c r="E14" s="37">
        <f>E15+E17+E16</f>
        <v>32405.87631</v>
      </c>
      <c r="F14" s="13">
        <f t="shared" si="3"/>
        <v>0.6220690085365409</v>
      </c>
      <c r="G14" s="14">
        <f t="shared" si="1"/>
        <v>0.6220690085365409</v>
      </c>
    </row>
    <row r="15" spans="1:7" s="3" customFormat="1" ht="25.5" x14ac:dyDescent="0.2">
      <c r="A15" s="18" t="s">
        <v>25</v>
      </c>
      <c r="B15" s="19" t="s">
        <v>26</v>
      </c>
      <c r="C15" s="38">
        <v>2344.9</v>
      </c>
      <c r="D15" s="48">
        <v>2344.9</v>
      </c>
      <c r="E15" s="40">
        <v>785.40786000000003</v>
      </c>
      <c r="F15" s="20">
        <f t="shared" si="3"/>
        <v>0.33494300823062817</v>
      </c>
      <c r="G15" s="14">
        <f t="shared" si="1"/>
        <v>0.33494300823062817</v>
      </c>
    </row>
    <row r="16" spans="1:7" s="3" customFormat="1" x14ac:dyDescent="0.2">
      <c r="A16" s="18" t="s">
        <v>27</v>
      </c>
      <c r="B16" s="19" t="s">
        <v>28</v>
      </c>
      <c r="C16" s="38">
        <v>12950.8</v>
      </c>
      <c r="D16" s="48">
        <v>12950.8</v>
      </c>
      <c r="E16" s="40">
        <v>6990.0386799999997</v>
      </c>
      <c r="F16" s="20">
        <f t="shared" si="3"/>
        <v>0.53973798375389936</v>
      </c>
      <c r="G16" s="14">
        <f t="shared" si="1"/>
        <v>0.53973798375389936</v>
      </c>
    </row>
    <row r="17" spans="1:9" s="3" customFormat="1" x14ac:dyDescent="0.2">
      <c r="A17" s="18" t="s">
        <v>29</v>
      </c>
      <c r="B17" s="19" t="s">
        <v>30</v>
      </c>
      <c r="C17" s="38">
        <v>36798</v>
      </c>
      <c r="D17" s="48">
        <v>36798</v>
      </c>
      <c r="E17" s="40">
        <v>24630.429769999999</v>
      </c>
      <c r="F17" s="20">
        <f t="shared" si="3"/>
        <v>0.66934153405076358</v>
      </c>
      <c r="G17" s="14">
        <f t="shared" si="1"/>
        <v>0.66934153405076358</v>
      </c>
    </row>
    <row r="18" spans="1:9" s="10" customFormat="1" x14ac:dyDescent="0.2">
      <c r="A18" s="22" t="s">
        <v>31</v>
      </c>
      <c r="B18" s="17" t="s">
        <v>32</v>
      </c>
      <c r="C18" s="37">
        <v>10361.6</v>
      </c>
      <c r="D18" s="47">
        <v>18810.288809999998</v>
      </c>
      <c r="E18" s="39">
        <v>23525.940289999999</v>
      </c>
      <c r="F18" s="13" t="str">
        <f t="shared" si="3"/>
        <v>Св 200</v>
      </c>
      <c r="G18" s="14">
        <f t="shared" si="1"/>
        <v>1.2506953257141404</v>
      </c>
    </row>
    <row r="19" spans="1:9" s="10" customFormat="1" ht="16.5" customHeight="1" x14ac:dyDescent="0.2">
      <c r="A19" s="23" t="s">
        <v>33</v>
      </c>
      <c r="B19" s="17" t="s">
        <v>34</v>
      </c>
      <c r="C19" s="37">
        <v>0</v>
      </c>
      <c r="D19" s="47">
        <v>0</v>
      </c>
      <c r="E19" s="37">
        <v>0</v>
      </c>
      <c r="F19" s="13" t="s">
        <v>18</v>
      </c>
      <c r="G19" s="14"/>
    </row>
    <row r="20" spans="1:9" s="10" customFormat="1" ht="22.5" customHeight="1" x14ac:dyDescent="0.2">
      <c r="A20" s="11" t="s">
        <v>35</v>
      </c>
      <c r="B20" s="24"/>
      <c r="C20" s="37">
        <f>C21+C22+C25+C23+C24+C26</f>
        <v>462813.8</v>
      </c>
      <c r="D20" s="47">
        <f>D21+D22+D25+D23+D24+D26</f>
        <v>1402079.6948899999</v>
      </c>
      <c r="E20" s="37">
        <f>E21+E22+E25+E23+E24+E26</f>
        <v>1887727.9227600002</v>
      </c>
      <c r="F20" s="13" t="str">
        <f t="shared" ref="F20:F33" si="4">IF((E20/C20)&gt;200%,"Св 200",(E20/C20))</f>
        <v>Св 200</v>
      </c>
      <c r="G20" s="14">
        <f t="shared" si="1"/>
        <v>1.346377049492969</v>
      </c>
    </row>
    <row r="21" spans="1:9" s="10" customFormat="1" ht="51" x14ac:dyDescent="0.2">
      <c r="A21" s="16" t="s">
        <v>36</v>
      </c>
      <c r="B21" s="17" t="s">
        <v>37</v>
      </c>
      <c r="C21" s="37">
        <v>324614.90000000002</v>
      </c>
      <c r="D21" s="47">
        <v>325938.97217999998</v>
      </c>
      <c r="E21" s="39">
        <v>175729.23212</v>
      </c>
      <c r="F21" s="13">
        <f t="shared" si="4"/>
        <v>0.54134678389685742</v>
      </c>
      <c r="G21" s="14">
        <f t="shared" si="1"/>
        <v>0.53914765376063534</v>
      </c>
      <c r="I21" s="25"/>
    </row>
    <row r="22" spans="1:9" s="10" customFormat="1" ht="25.5" x14ac:dyDescent="0.2">
      <c r="A22" s="16" t="s">
        <v>38</v>
      </c>
      <c r="B22" s="17" t="s">
        <v>39</v>
      </c>
      <c r="C22" s="37">
        <v>103463</v>
      </c>
      <c r="D22" s="47">
        <v>148905.57443000001</v>
      </c>
      <c r="E22" s="39">
        <v>148915.44712999999</v>
      </c>
      <c r="F22" s="13">
        <f t="shared" si="4"/>
        <v>1.4393111269729273</v>
      </c>
      <c r="G22" s="14">
        <f t="shared" si="1"/>
        <v>1.0000663017488618</v>
      </c>
    </row>
    <row r="23" spans="1:9" s="10" customFormat="1" ht="38.25" x14ac:dyDescent="0.2">
      <c r="A23" s="16" t="s">
        <v>40</v>
      </c>
      <c r="B23" s="17" t="s">
        <v>41</v>
      </c>
      <c r="C23" s="37">
        <v>1983</v>
      </c>
      <c r="D23" s="47">
        <v>1650.1</v>
      </c>
      <c r="E23" s="39">
        <v>937.73716000000002</v>
      </c>
      <c r="F23" s="13">
        <f t="shared" si="4"/>
        <v>0.4728881290973273</v>
      </c>
      <c r="G23" s="14">
        <f t="shared" si="1"/>
        <v>0.5682911096297194</v>
      </c>
      <c r="I23" s="25"/>
    </row>
    <row r="24" spans="1:9" s="10" customFormat="1" ht="38.25" x14ac:dyDescent="0.25">
      <c r="A24" s="16" t="s">
        <v>42</v>
      </c>
      <c r="B24" s="17" t="s">
        <v>43</v>
      </c>
      <c r="C24" s="39">
        <v>16836.5</v>
      </c>
      <c r="D24" s="47">
        <v>17165.41545</v>
      </c>
      <c r="E24" s="39">
        <v>11200.209639999999</v>
      </c>
      <c r="F24" s="13">
        <f t="shared" si="4"/>
        <v>0.66523384551421016</v>
      </c>
      <c r="G24" s="14">
        <f t="shared" si="1"/>
        <v>0.65248695393504141</v>
      </c>
      <c r="H24" s="26"/>
      <c r="I24" s="26"/>
    </row>
    <row r="25" spans="1:9" s="10" customFormat="1" ht="25.5" x14ac:dyDescent="0.2">
      <c r="A25" s="27" t="s">
        <v>44</v>
      </c>
      <c r="B25" s="11" t="s">
        <v>45</v>
      </c>
      <c r="C25" s="37">
        <v>14945.1</v>
      </c>
      <c r="D25" s="47">
        <v>904961.92582999996</v>
      </c>
      <c r="E25" s="39">
        <v>1547451.87681</v>
      </c>
      <c r="F25" s="13" t="str">
        <f t="shared" si="4"/>
        <v>Св 200</v>
      </c>
      <c r="G25" s="14">
        <f t="shared" si="1"/>
        <v>1.7099635163001254</v>
      </c>
    </row>
    <row r="26" spans="1:9" s="10" customFormat="1" x14ac:dyDescent="0.2">
      <c r="A26" s="16" t="s">
        <v>46</v>
      </c>
      <c r="B26" s="17" t="s">
        <v>47</v>
      </c>
      <c r="C26" s="37">
        <v>971.3</v>
      </c>
      <c r="D26" s="47">
        <v>3457.7070000000003</v>
      </c>
      <c r="E26" s="39">
        <v>3493.4198999999999</v>
      </c>
      <c r="F26" s="13" t="str">
        <f t="shared" si="4"/>
        <v>Св 200</v>
      </c>
      <c r="G26" s="14">
        <f t="shared" si="1"/>
        <v>1.0103284922638036</v>
      </c>
    </row>
    <row r="27" spans="1:9" s="10" customFormat="1" ht="25.5" x14ac:dyDescent="0.2">
      <c r="A27" s="17" t="s">
        <v>48</v>
      </c>
      <c r="B27" s="17" t="s">
        <v>49</v>
      </c>
      <c r="C27" s="37">
        <f>C28+C35+C37+C38+C34+C36</f>
        <v>5176691.393600001</v>
      </c>
      <c r="D27" s="47">
        <f t="shared" ref="D27:E27" si="5">D28+D35+D37+D38+D34+D36</f>
        <v>5757780.32907</v>
      </c>
      <c r="E27" s="37">
        <f t="shared" si="5"/>
        <v>3740563.3672099998</v>
      </c>
      <c r="F27" s="13">
        <f t="shared" si="4"/>
        <v>0.7225780103164926</v>
      </c>
      <c r="G27" s="14">
        <f t="shared" si="1"/>
        <v>0.64965371261639948</v>
      </c>
    </row>
    <row r="28" spans="1:9" s="10" customFormat="1" ht="63.75" x14ac:dyDescent="0.2">
      <c r="A28" s="16" t="s">
        <v>50</v>
      </c>
      <c r="B28" s="17" t="s">
        <v>51</v>
      </c>
      <c r="C28" s="39">
        <f>C29+C30+C31+C32</f>
        <v>5176691.393600001</v>
      </c>
      <c r="D28" s="47">
        <f t="shared" ref="D28:E28" si="6">D29+D30+D31+D32</f>
        <v>5587833.6290699998</v>
      </c>
      <c r="E28" s="37">
        <f t="shared" si="6"/>
        <v>3572438.9321900001</v>
      </c>
      <c r="F28" s="13">
        <f t="shared" si="4"/>
        <v>0.6901008116123446</v>
      </c>
      <c r="G28" s="14">
        <f t="shared" si="1"/>
        <v>0.63932449842544292</v>
      </c>
    </row>
    <row r="29" spans="1:9" s="3" customFormat="1" ht="25.5" x14ac:dyDescent="0.2">
      <c r="A29" s="18" t="s">
        <v>52</v>
      </c>
      <c r="B29" s="19" t="s">
        <v>53</v>
      </c>
      <c r="C29" s="40">
        <v>222512.2</v>
      </c>
      <c r="D29" s="48">
        <v>230631.7</v>
      </c>
      <c r="E29" s="40">
        <v>168448.2</v>
      </c>
      <c r="F29" s="20">
        <f t="shared" si="4"/>
        <v>0.75702905278901567</v>
      </c>
      <c r="G29" s="21">
        <f t="shared" si="1"/>
        <v>0.73037748063254093</v>
      </c>
    </row>
    <row r="30" spans="1:9" s="3" customFormat="1" ht="38.25" x14ac:dyDescent="0.2">
      <c r="A30" s="18" t="s">
        <v>54</v>
      </c>
      <c r="B30" s="19" t="s">
        <v>55</v>
      </c>
      <c r="C30" s="40">
        <v>2279101.4</v>
      </c>
      <c r="D30" s="48">
        <v>2574336.2505000001</v>
      </c>
      <c r="E30" s="40">
        <v>1425994.7196500001</v>
      </c>
      <c r="F30" s="20">
        <f t="shared" si="4"/>
        <v>0.62568287643981091</v>
      </c>
      <c r="G30" s="21">
        <f t="shared" si="1"/>
        <v>0.55392714117009245</v>
      </c>
    </row>
    <row r="31" spans="1:9" s="3" customFormat="1" ht="25.5" x14ac:dyDescent="0.2">
      <c r="A31" s="18" t="s">
        <v>56</v>
      </c>
      <c r="B31" s="19" t="s">
        <v>57</v>
      </c>
      <c r="C31" s="40">
        <v>2316318.2000000002</v>
      </c>
      <c r="D31" s="48">
        <v>2353504.1</v>
      </c>
      <c r="E31" s="40">
        <v>1632904.1679100001</v>
      </c>
      <c r="F31" s="20">
        <f t="shared" si="4"/>
        <v>0.70495675762941379</v>
      </c>
      <c r="G31" s="21">
        <f t="shared" si="1"/>
        <v>0.69381828054176753</v>
      </c>
    </row>
    <row r="32" spans="1:9" s="3" customFormat="1" ht="25.5" x14ac:dyDescent="0.2">
      <c r="A32" s="28" t="s">
        <v>58</v>
      </c>
      <c r="B32" s="19" t="s">
        <v>59</v>
      </c>
      <c r="C32" s="40">
        <v>358759.59360000002</v>
      </c>
      <c r="D32" s="48">
        <v>429361.57857000001</v>
      </c>
      <c r="E32" s="38">
        <v>345091.84463000001</v>
      </c>
      <c r="F32" s="20">
        <f t="shared" si="4"/>
        <v>0.9619027638178258</v>
      </c>
      <c r="G32" s="21">
        <f t="shared" si="1"/>
        <v>0.80373247596894304</v>
      </c>
    </row>
    <row r="33" spans="1:7" s="3" customFormat="1" ht="127.5" x14ac:dyDescent="0.2">
      <c r="A33" s="29" t="s">
        <v>60</v>
      </c>
      <c r="B33" s="30" t="s">
        <v>61</v>
      </c>
      <c r="C33" s="40">
        <v>277399.09299999999</v>
      </c>
      <c r="D33" s="48">
        <v>266594.77857000002</v>
      </c>
      <c r="E33" s="38">
        <v>205498.30145</v>
      </c>
      <c r="F33" s="20">
        <f t="shared" si="4"/>
        <v>0.7408037972568281</v>
      </c>
      <c r="G33" s="21">
        <f t="shared" si="1"/>
        <v>0.77082643010595242</v>
      </c>
    </row>
    <row r="34" spans="1:7" s="3" customFormat="1" ht="25.5" x14ac:dyDescent="0.2">
      <c r="A34" s="31" t="s">
        <v>62</v>
      </c>
      <c r="B34" s="17" t="s">
        <v>63</v>
      </c>
      <c r="C34" s="37">
        <v>0</v>
      </c>
      <c r="D34" s="47">
        <v>169946.7</v>
      </c>
      <c r="E34" s="37">
        <v>169075.40502000001</v>
      </c>
      <c r="F34" s="13" t="s">
        <v>18</v>
      </c>
      <c r="G34" s="14" t="s">
        <v>18</v>
      </c>
    </row>
    <row r="35" spans="1:7" s="10" customFormat="1" ht="23.25" hidden="1" customHeight="1" x14ac:dyDescent="0.2">
      <c r="A35" s="31" t="s">
        <v>64</v>
      </c>
      <c r="B35" s="17" t="s">
        <v>65</v>
      </c>
      <c r="C35" s="37">
        <v>0</v>
      </c>
      <c r="D35" s="47">
        <v>0</v>
      </c>
      <c r="E35" s="37">
        <v>0</v>
      </c>
      <c r="F35" s="13" t="s">
        <v>18</v>
      </c>
      <c r="G35" s="14" t="s">
        <v>18</v>
      </c>
    </row>
    <row r="36" spans="1:7" s="10" customFormat="1" ht="80.25" hidden="1" customHeight="1" x14ac:dyDescent="0.2">
      <c r="A36" s="23" t="s">
        <v>66</v>
      </c>
      <c r="B36" s="17" t="s">
        <v>67</v>
      </c>
      <c r="C36" s="37">
        <v>0</v>
      </c>
      <c r="D36" s="47">
        <v>0</v>
      </c>
      <c r="E36" s="37">
        <v>0</v>
      </c>
      <c r="F36" s="13" t="s">
        <v>18</v>
      </c>
      <c r="G36" s="14" t="s">
        <v>18</v>
      </c>
    </row>
    <row r="37" spans="1:7" s="10" customFormat="1" ht="101.25" hidden="1" customHeight="1" x14ac:dyDescent="0.2">
      <c r="A37" s="31" t="s">
        <v>68</v>
      </c>
      <c r="B37" s="17" t="s">
        <v>69</v>
      </c>
      <c r="C37" s="37">
        <v>0</v>
      </c>
      <c r="D37" s="47">
        <v>0</v>
      </c>
      <c r="E37" s="37">
        <v>0</v>
      </c>
      <c r="F37" s="13" t="s">
        <v>18</v>
      </c>
      <c r="G37" s="14" t="s">
        <v>18</v>
      </c>
    </row>
    <row r="38" spans="1:7" s="10" customFormat="1" ht="78.75" customHeight="1" x14ac:dyDescent="0.2">
      <c r="A38" s="31" t="s">
        <v>70</v>
      </c>
      <c r="B38" s="17" t="s">
        <v>71</v>
      </c>
      <c r="C38" s="37">
        <v>0</v>
      </c>
      <c r="D38" s="47">
        <v>0</v>
      </c>
      <c r="E38" s="37">
        <v>-950.97</v>
      </c>
      <c r="F38" s="13" t="s">
        <v>18</v>
      </c>
      <c r="G38" s="14" t="s">
        <v>18</v>
      </c>
    </row>
    <row r="39" spans="1:7" s="32" customFormat="1" ht="15.75" x14ac:dyDescent="0.25">
      <c r="A39" s="33" t="s">
        <v>72</v>
      </c>
      <c r="B39" s="34"/>
      <c r="C39" s="41">
        <f>C5+C20+C27</f>
        <v>8024851.0936000012</v>
      </c>
      <c r="D39" s="49">
        <f>D5+D20+D27</f>
        <v>9653850.5213599987</v>
      </c>
      <c r="E39" s="41">
        <f>E5+E20+E27</f>
        <v>7535974.5792999994</v>
      </c>
      <c r="F39" s="13">
        <f>IF((E39/C39)&gt;200%,"Св 200",(E39/C39))</f>
        <v>0.93907967779116897</v>
      </c>
      <c r="G39" s="14">
        <f t="shared" si="1"/>
        <v>0.78061852756327521</v>
      </c>
    </row>
    <row r="40" spans="1:7" x14ac:dyDescent="0.2">
      <c r="G40" s="35"/>
    </row>
    <row r="41" spans="1:7" x14ac:dyDescent="0.2">
      <c r="D41" s="50"/>
    </row>
    <row r="42" spans="1:7" x14ac:dyDescent="0.2">
      <c r="D42" s="50"/>
    </row>
    <row r="45" spans="1:7" x14ac:dyDescent="0.2">
      <c r="C45" s="43"/>
    </row>
    <row r="46" spans="1:7" ht="11.25" customHeight="1" x14ac:dyDescent="0.2"/>
  </sheetData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9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 2025</vt:lpstr>
      <vt:lpstr>'9 мес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Сабитова Акмарал Дауренбековна</dc:creator>
  <cp:lastModifiedBy>Сабитова Акмарал Дауренбековна</cp:lastModifiedBy>
  <cp:revision>1</cp:revision>
  <cp:lastPrinted>2025-10-14T06:00:41Z</cp:lastPrinted>
  <dcterms:created xsi:type="dcterms:W3CDTF">2006-09-16T00:00:00Z</dcterms:created>
  <dcterms:modified xsi:type="dcterms:W3CDTF">2025-10-20T10:43:56Z</dcterms:modified>
</cp:coreProperties>
</file>